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\tadano\hp\chisan\"/>
    </mc:Choice>
  </mc:AlternateContent>
  <bookViews>
    <workbookView xWindow="0" yWindow="0" windowWidth="28800" windowHeight="129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36" i="1"/>
  <c r="C18" i="1"/>
  <c r="G50" i="1"/>
  <c r="E50" i="1"/>
  <c r="G52" i="1" s="1"/>
  <c r="G32" i="1"/>
  <c r="E32" i="1"/>
  <c r="G34" i="1" s="1"/>
  <c r="G14" i="1"/>
  <c r="E14" i="1"/>
  <c r="G16" i="1" s="1"/>
  <c r="E16" i="1" l="1"/>
  <c r="M18" i="1" s="1"/>
  <c r="G18" i="1" s="1"/>
  <c r="E52" i="1"/>
  <c r="M54" i="1" s="1"/>
  <c r="E34" i="1"/>
  <c r="M36" i="1" s="1"/>
  <c r="E18" i="1" l="1"/>
  <c r="E54" i="1"/>
  <c r="G54" i="1"/>
  <c r="G36" i="1"/>
  <c r="E36" i="1"/>
</calcChain>
</file>

<file path=xl/sharedStrings.xml><?xml version="1.0" encoding="utf-8"?>
<sst xmlns="http://schemas.openxmlformats.org/spreadsheetml/2006/main" count="50" uniqueCount="19">
  <si>
    <t>No.8</t>
    <phoneticPr fontId="1"/>
  </si>
  <si>
    <t>No.13</t>
    <phoneticPr fontId="1"/>
  </si>
  <si>
    <t>測点</t>
    <rPh sb="0" eb="2">
      <t>ソクテン</t>
    </rPh>
    <phoneticPr fontId="1"/>
  </si>
  <si>
    <t>追加距離</t>
    <rPh sb="0" eb="2">
      <t>ツイカ</t>
    </rPh>
    <rPh sb="2" eb="4">
      <t>キョリ</t>
    </rPh>
    <phoneticPr fontId="1"/>
  </si>
  <si>
    <t>地盤高</t>
    <rPh sb="0" eb="1">
      <t>チ</t>
    </rPh>
    <rPh sb="1" eb="2">
      <t>バン</t>
    </rPh>
    <rPh sb="2" eb="3">
      <t>タカ</t>
    </rPh>
    <phoneticPr fontId="1"/>
  </si>
  <si>
    <t>%</t>
    <phoneticPr fontId="1"/>
  </si>
  <si>
    <t>根入れ</t>
    <rPh sb="0" eb="2">
      <t>ネイ</t>
    </rPh>
    <phoneticPr fontId="1"/>
  </si>
  <si>
    <t>m以上</t>
    <rPh sb="1" eb="3">
      <t>イジョウ</t>
    </rPh>
    <phoneticPr fontId="1"/>
  </si>
  <si>
    <t>m</t>
    <phoneticPr fontId="1"/>
  </si>
  <si>
    <t>縦断面図より</t>
    <rPh sb="0" eb="2">
      <t>ジュウダン</t>
    </rPh>
    <rPh sb="2" eb="3">
      <t>メン</t>
    </rPh>
    <rPh sb="3" eb="4">
      <t>ズ</t>
    </rPh>
    <phoneticPr fontId="1"/>
  </si>
  <si>
    <t>治山技術基準解説 P.190より</t>
    <rPh sb="0" eb="2">
      <t>チサン</t>
    </rPh>
    <rPh sb="2" eb="4">
      <t>ギジュツ</t>
    </rPh>
    <rPh sb="4" eb="6">
      <t>キジュン</t>
    </rPh>
    <rPh sb="6" eb="8">
      <t>カイセツ</t>
    </rPh>
    <phoneticPr fontId="1"/>
  </si>
  <si>
    <t>No.17</t>
    <phoneticPr fontId="1"/>
  </si>
  <si>
    <t>No.27</t>
    <phoneticPr fontId="1"/>
  </si>
  <si>
    <t>No.30</t>
    <phoneticPr fontId="1"/>
  </si>
  <si>
    <t>治山ダムの高さの決定</t>
    <rPh sb="0" eb="2">
      <t>チサン</t>
    </rPh>
    <rPh sb="5" eb="6">
      <t>タカ</t>
    </rPh>
    <rPh sb="8" eb="10">
      <t>ケッテイ</t>
    </rPh>
    <phoneticPr fontId="1"/>
  </si>
  <si>
    <t>・・・入力箇所</t>
    <rPh sb="3" eb="5">
      <t>ニュウリョク</t>
    </rPh>
    <rPh sb="5" eb="7">
      <t>カショ</t>
    </rPh>
    <phoneticPr fontId="1"/>
  </si>
  <si>
    <t>計画勾配 =</t>
    <rPh sb="0" eb="2">
      <t>ケイカク</t>
    </rPh>
    <rPh sb="2" eb="4">
      <t>コウバイ</t>
    </rPh>
    <phoneticPr fontId="1"/>
  </si>
  <si>
    <t>区間距離 =</t>
    <rPh sb="0" eb="2">
      <t>クカン</t>
    </rPh>
    <rPh sb="2" eb="4">
      <t>キョリ</t>
    </rPh>
    <phoneticPr fontId="1"/>
  </si>
  <si>
    <t>計画高(FH) =</t>
    <rPh sb="0" eb="2">
      <t>ケイカク</t>
    </rPh>
    <rPh sb="2" eb="3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</si>
</sst>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0" borderId="0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3</xdr:row>
      <xdr:rowOff>152400</xdr:rowOff>
    </xdr:from>
    <xdr:to>
      <xdr:col>5</xdr:col>
      <xdr:colOff>619125</xdr:colOff>
      <xdr:row>9</xdr:row>
      <xdr:rowOff>47625</xdr:rowOff>
    </xdr:to>
    <xdr:sp macro="" textlink="">
      <xdr:nvSpPr>
        <xdr:cNvPr id="3" name="右中かっこ 2"/>
        <xdr:cNvSpPr/>
      </xdr:nvSpPr>
      <xdr:spPr>
        <a:xfrm>
          <a:off x="2476500" y="1695450"/>
          <a:ext cx="200025" cy="923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419100</xdr:colOff>
      <xdr:row>21</xdr:row>
      <xdr:rowOff>152400</xdr:rowOff>
    </xdr:from>
    <xdr:to>
      <xdr:col>5</xdr:col>
      <xdr:colOff>619125</xdr:colOff>
      <xdr:row>27</xdr:row>
      <xdr:rowOff>47625</xdr:rowOff>
    </xdr:to>
    <xdr:sp macro="" textlink="">
      <xdr:nvSpPr>
        <xdr:cNvPr id="6" name="右中かっこ 5"/>
        <xdr:cNvSpPr/>
      </xdr:nvSpPr>
      <xdr:spPr>
        <a:xfrm>
          <a:off x="3848100" y="1695450"/>
          <a:ext cx="200025" cy="923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419100</xdr:colOff>
      <xdr:row>39</xdr:row>
      <xdr:rowOff>152400</xdr:rowOff>
    </xdr:from>
    <xdr:to>
      <xdr:col>5</xdr:col>
      <xdr:colOff>619125</xdr:colOff>
      <xdr:row>45</xdr:row>
      <xdr:rowOff>47625</xdr:rowOff>
    </xdr:to>
    <xdr:sp macro="" textlink="">
      <xdr:nvSpPr>
        <xdr:cNvPr id="7" name="右中かっこ 6"/>
        <xdr:cNvSpPr/>
      </xdr:nvSpPr>
      <xdr:spPr>
        <a:xfrm>
          <a:off x="3848100" y="1695450"/>
          <a:ext cx="200025" cy="923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showGridLines="0" tabSelected="1" workbookViewId="0">
      <selection activeCell="O8" sqref="O8"/>
    </sheetView>
  </sheetViews>
  <sheetFormatPr defaultRowHeight="13.5" x14ac:dyDescent="0.15"/>
  <cols>
    <col min="1" max="1" width="9" style="1"/>
    <col min="2" max="2" width="2.5" style="1" customWidth="1"/>
    <col min="3" max="9" width="9" style="1"/>
    <col min="10" max="10" width="2.5" style="1" customWidth="1"/>
    <col min="11" max="16384" width="9" style="1"/>
  </cols>
  <sheetData>
    <row r="2" spans="2:14" x14ac:dyDescent="0.15">
      <c r="B2" s="1" t="s">
        <v>14</v>
      </c>
      <c r="M2" s="9"/>
      <c r="N2" s="1" t="s">
        <v>15</v>
      </c>
    </row>
    <row r="4" spans="2:14" x14ac:dyDescent="0.15">
      <c r="B4" s="2"/>
      <c r="C4" s="3"/>
      <c r="D4" s="3"/>
      <c r="E4" s="3"/>
      <c r="F4" s="3"/>
      <c r="G4" s="3"/>
      <c r="H4" s="3"/>
      <c r="I4" s="3"/>
      <c r="J4" s="4"/>
    </row>
    <row r="5" spans="2:14" x14ac:dyDescent="0.15">
      <c r="B5" s="5"/>
      <c r="C5" s="6" t="s">
        <v>2</v>
      </c>
      <c r="D5" s="6" t="s">
        <v>3</v>
      </c>
      <c r="E5" s="6" t="s">
        <v>4</v>
      </c>
      <c r="F5" s="7"/>
      <c r="G5" s="7"/>
      <c r="H5" s="7"/>
      <c r="I5" s="7"/>
      <c r="J5" s="8"/>
    </row>
    <row r="6" spans="2:14" x14ac:dyDescent="0.15">
      <c r="B6" s="5"/>
      <c r="C6" s="9" t="s">
        <v>0</v>
      </c>
      <c r="D6" s="9">
        <v>72.7</v>
      </c>
      <c r="E6" s="9">
        <v>201.98</v>
      </c>
      <c r="F6" s="7"/>
      <c r="G6" s="7"/>
      <c r="H6" s="7"/>
      <c r="I6" s="7"/>
      <c r="J6" s="8"/>
    </row>
    <row r="7" spans="2:14" x14ac:dyDescent="0.15">
      <c r="B7" s="5"/>
      <c r="C7" s="9" t="s">
        <v>1</v>
      </c>
      <c r="D7" s="9">
        <v>123.5</v>
      </c>
      <c r="E7" s="9">
        <v>206.69</v>
      </c>
      <c r="F7" s="7"/>
      <c r="G7" s="7" t="s">
        <v>9</v>
      </c>
      <c r="H7" s="7"/>
      <c r="I7" s="7"/>
      <c r="J7" s="8"/>
    </row>
    <row r="8" spans="2:14" x14ac:dyDescent="0.15">
      <c r="B8" s="5"/>
      <c r="C8" s="7"/>
      <c r="D8" s="7"/>
      <c r="E8" s="7"/>
      <c r="F8" s="7"/>
      <c r="G8" s="7"/>
      <c r="H8" s="7"/>
      <c r="I8" s="7"/>
      <c r="J8" s="8"/>
    </row>
    <row r="9" spans="2:14" x14ac:dyDescent="0.15">
      <c r="B9" s="5"/>
      <c r="C9" s="7"/>
      <c r="D9" s="7"/>
      <c r="E9" s="7"/>
      <c r="F9" s="7"/>
      <c r="G9" s="7"/>
      <c r="H9" s="7"/>
      <c r="I9" s="7"/>
      <c r="J9" s="8"/>
    </row>
    <row r="10" spans="2:14" x14ac:dyDescent="0.15">
      <c r="B10" s="5"/>
      <c r="C10" s="7" t="s">
        <v>16</v>
      </c>
      <c r="D10" s="7"/>
      <c r="E10" s="9">
        <v>6</v>
      </c>
      <c r="F10" s="7" t="s">
        <v>5</v>
      </c>
      <c r="G10" s="7"/>
      <c r="H10" s="7"/>
      <c r="I10" s="7"/>
      <c r="J10" s="8"/>
    </row>
    <row r="11" spans="2:14" x14ac:dyDescent="0.15">
      <c r="B11" s="5"/>
      <c r="C11" s="7"/>
      <c r="D11" s="7"/>
      <c r="E11" s="7"/>
      <c r="F11" s="7"/>
      <c r="G11" s="7"/>
      <c r="H11" s="7"/>
      <c r="I11" s="7"/>
      <c r="J11" s="8"/>
    </row>
    <row r="12" spans="2:14" x14ac:dyDescent="0.15">
      <c r="B12" s="5"/>
      <c r="C12" s="7" t="s">
        <v>6</v>
      </c>
      <c r="D12" s="7"/>
      <c r="E12" s="13">
        <v>2</v>
      </c>
      <c r="F12" s="7" t="s">
        <v>7</v>
      </c>
      <c r="G12" s="7" t="s">
        <v>10</v>
      </c>
      <c r="H12" s="7"/>
      <c r="I12" s="7"/>
      <c r="J12" s="8"/>
    </row>
    <row r="13" spans="2:14" x14ac:dyDescent="0.15">
      <c r="B13" s="5"/>
      <c r="C13" s="7"/>
      <c r="D13" s="7"/>
      <c r="E13" s="7"/>
      <c r="F13" s="7"/>
      <c r="G13" s="7"/>
      <c r="H13" s="7"/>
      <c r="I13" s="7"/>
      <c r="J13" s="8"/>
    </row>
    <row r="14" spans="2:14" x14ac:dyDescent="0.15">
      <c r="B14" s="5"/>
      <c r="C14" s="7" t="s">
        <v>17</v>
      </c>
      <c r="D14" s="7"/>
      <c r="E14" s="14">
        <f>D7-D6</f>
        <v>50.8</v>
      </c>
      <c r="F14" s="7" t="s">
        <v>8</v>
      </c>
      <c r="G14" s="7" t="str">
        <f>TEXT(D7,"0.0")&amp;" - "&amp;TEXT(D6,"0.0")</f>
        <v>123.5 - 72.7</v>
      </c>
      <c r="H14" s="7"/>
      <c r="I14" s="7"/>
      <c r="J14" s="8"/>
    </row>
    <row r="15" spans="2:14" x14ac:dyDescent="0.15">
      <c r="B15" s="5"/>
      <c r="C15" s="7"/>
      <c r="D15" s="7"/>
      <c r="E15" s="7"/>
      <c r="F15" s="7"/>
      <c r="G15" s="7"/>
      <c r="H15" s="7"/>
      <c r="I15" s="7"/>
      <c r="J15" s="8"/>
    </row>
    <row r="16" spans="2:14" x14ac:dyDescent="0.15">
      <c r="B16" s="5"/>
      <c r="C16" s="7" t="s">
        <v>18</v>
      </c>
      <c r="D16" s="7"/>
      <c r="E16" s="15">
        <f>E7-ROUND(E14*E10*0.01,2)</f>
        <v>203.64</v>
      </c>
      <c r="F16" s="7" t="s">
        <v>8</v>
      </c>
      <c r="G16" s="7" t="str">
        <f>TEXT(E7,"0.00")&amp;" - "&amp;"( "&amp;TEXT(E14,"0.0")&amp;" * "&amp;TEXT(E10/100,"0.00")&amp;" )"</f>
        <v>206.69 - ( 50.8 * 0.06 )</v>
      </c>
      <c r="H16" s="7"/>
      <c r="I16" s="7"/>
      <c r="J16" s="8"/>
    </row>
    <row r="17" spans="2:13" x14ac:dyDescent="0.15">
      <c r="B17" s="5"/>
      <c r="C17" s="7"/>
      <c r="D17" s="7"/>
      <c r="E17" s="7"/>
      <c r="F17" s="7"/>
      <c r="G17" s="7"/>
      <c r="H17" s="7"/>
      <c r="I17" s="7"/>
      <c r="J17" s="8"/>
    </row>
    <row r="18" spans="2:13" x14ac:dyDescent="0.15">
      <c r="B18" s="5"/>
      <c r="C18" s="7" t="str">
        <f>"ダム高"&amp;" ("&amp;C6&amp;")"&amp;" ≒"</f>
        <v>ダム高 (No.8) ≒</v>
      </c>
      <c r="D18" s="7"/>
      <c r="E18" s="14">
        <f>INT((M18+0.499)/0.5)*0.5</f>
        <v>4</v>
      </c>
      <c r="F18" s="7" t="s">
        <v>8</v>
      </c>
      <c r="G18" s="7" t="str">
        <f>TEXT(M18,"0.00")&amp;" = "&amp;TEXT(E16,"0.00")&amp;" - "&amp;TEXT(E6,"0.00")&amp;" + "&amp;TEXT(E12,"0.00")</f>
        <v>3.66 = 203.64 - 201.98 + 2.00</v>
      </c>
      <c r="H18" s="7"/>
      <c r="I18" s="7"/>
      <c r="J18" s="8"/>
      <c r="M18" s="1">
        <f>E16-E6+E12</f>
        <v>3.6599999999999966</v>
      </c>
    </row>
    <row r="19" spans="2:13" x14ac:dyDescent="0.15">
      <c r="B19" s="10"/>
      <c r="C19" s="11"/>
      <c r="D19" s="11"/>
      <c r="E19" s="11"/>
      <c r="F19" s="11"/>
      <c r="G19" s="11"/>
      <c r="H19" s="11"/>
      <c r="I19" s="11"/>
      <c r="J19" s="12"/>
    </row>
    <row r="22" spans="2:13" x14ac:dyDescent="0.15">
      <c r="B22" s="2"/>
      <c r="C22" s="3"/>
      <c r="D22" s="3"/>
      <c r="E22" s="3"/>
      <c r="F22" s="3"/>
      <c r="G22" s="3"/>
      <c r="H22" s="3"/>
      <c r="I22" s="3"/>
      <c r="J22" s="4"/>
    </row>
    <row r="23" spans="2:13" x14ac:dyDescent="0.15">
      <c r="B23" s="5"/>
      <c r="C23" s="6" t="s">
        <v>2</v>
      </c>
      <c r="D23" s="6" t="s">
        <v>3</v>
      </c>
      <c r="E23" s="6" t="s">
        <v>4</v>
      </c>
      <c r="F23" s="7"/>
      <c r="G23" s="7"/>
      <c r="H23" s="7"/>
      <c r="I23" s="7"/>
      <c r="J23" s="8"/>
    </row>
    <row r="24" spans="2:13" x14ac:dyDescent="0.15">
      <c r="B24" s="5"/>
      <c r="C24" s="9" t="s">
        <v>1</v>
      </c>
      <c r="D24" s="9">
        <v>123.5</v>
      </c>
      <c r="E24" s="9">
        <v>206.69</v>
      </c>
      <c r="F24" s="7"/>
      <c r="G24" s="7"/>
      <c r="H24" s="7"/>
      <c r="I24" s="7"/>
      <c r="J24" s="8"/>
    </row>
    <row r="25" spans="2:13" x14ac:dyDescent="0.15">
      <c r="B25" s="5"/>
      <c r="C25" s="9" t="s">
        <v>11</v>
      </c>
      <c r="D25" s="9">
        <v>148.30000000000001</v>
      </c>
      <c r="E25" s="9">
        <v>212.57</v>
      </c>
      <c r="F25" s="7"/>
      <c r="G25" s="7" t="s">
        <v>9</v>
      </c>
      <c r="H25" s="7"/>
      <c r="I25" s="7"/>
      <c r="J25" s="8"/>
    </row>
    <row r="26" spans="2:13" x14ac:dyDescent="0.15">
      <c r="B26" s="5"/>
      <c r="C26" s="7"/>
      <c r="D26" s="7"/>
      <c r="E26" s="7"/>
      <c r="F26" s="7"/>
      <c r="G26" s="7"/>
      <c r="H26" s="7"/>
      <c r="I26" s="7"/>
      <c r="J26" s="8"/>
    </row>
    <row r="27" spans="2:13" x14ac:dyDescent="0.15">
      <c r="B27" s="5"/>
      <c r="C27" s="7"/>
      <c r="D27" s="7"/>
      <c r="E27" s="7"/>
      <c r="F27" s="7"/>
      <c r="G27" s="7"/>
      <c r="H27" s="7"/>
      <c r="I27" s="7"/>
      <c r="J27" s="8"/>
    </row>
    <row r="28" spans="2:13" x14ac:dyDescent="0.15">
      <c r="B28" s="5"/>
      <c r="C28" s="7" t="s">
        <v>16</v>
      </c>
      <c r="D28" s="7"/>
      <c r="E28" s="9">
        <v>6</v>
      </c>
      <c r="F28" s="7" t="s">
        <v>5</v>
      </c>
      <c r="G28" s="7"/>
      <c r="H28" s="7"/>
      <c r="I28" s="7"/>
      <c r="J28" s="8"/>
    </row>
    <row r="29" spans="2:13" x14ac:dyDescent="0.15">
      <c r="B29" s="5"/>
      <c r="C29" s="7"/>
      <c r="D29" s="7"/>
      <c r="E29" s="7"/>
      <c r="F29" s="7"/>
      <c r="G29" s="7"/>
      <c r="H29" s="7"/>
      <c r="I29" s="7"/>
      <c r="J29" s="8"/>
    </row>
    <row r="30" spans="2:13" x14ac:dyDescent="0.15">
      <c r="B30" s="5"/>
      <c r="C30" s="7" t="s">
        <v>6</v>
      </c>
      <c r="D30" s="7"/>
      <c r="E30" s="13">
        <v>2</v>
      </c>
      <c r="F30" s="7" t="s">
        <v>7</v>
      </c>
      <c r="G30" s="7" t="s">
        <v>10</v>
      </c>
      <c r="H30" s="7"/>
      <c r="I30" s="7"/>
      <c r="J30" s="8"/>
    </row>
    <row r="31" spans="2:13" x14ac:dyDescent="0.15">
      <c r="B31" s="5"/>
      <c r="C31" s="7"/>
      <c r="D31" s="7"/>
      <c r="E31" s="7"/>
      <c r="F31" s="7"/>
      <c r="G31" s="7"/>
      <c r="H31" s="7"/>
      <c r="I31" s="7"/>
      <c r="J31" s="8"/>
    </row>
    <row r="32" spans="2:13" x14ac:dyDescent="0.15">
      <c r="B32" s="5"/>
      <c r="C32" s="7" t="s">
        <v>17</v>
      </c>
      <c r="D32" s="7"/>
      <c r="E32" s="14">
        <f>D25-D24</f>
        <v>24.800000000000011</v>
      </c>
      <c r="F32" s="7" t="s">
        <v>8</v>
      </c>
      <c r="G32" s="7" t="str">
        <f>TEXT(D25,"0.0")&amp;" - "&amp;TEXT(D24,"0.0")</f>
        <v>148.3 - 123.5</v>
      </c>
      <c r="H32" s="7"/>
      <c r="I32" s="7"/>
      <c r="J32" s="8"/>
    </row>
    <row r="33" spans="2:13" x14ac:dyDescent="0.15">
      <c r="B33" s="5"/>
      <c r="C33" s="7"/>
      <c r="D33" s="7"/>
      <c r="E33" s="7"/>
      <c r="F33" s="7"/>
      <c r="G33" s="7"/>
      <c r="H33" s="7"/>
      <c r="I33" s="7"/>
      <c r="J33" s="8"/>
    </row>
    <row r="34" spans="2:13" x14ac:dyDescent="0.15">
      <c r="B34" s="5"/>
      <c r="C34" s="7" t="s">
        <v>18</v>
      </c>
      <c r="D34" s="7"/>
      <c r="E34" s="15">
        <f>E25-ROUND(E32*E28*0.01,2)</f>
        <v>211.07999999999998</v>
      </c>
      <c r="F34" s="7" t="s">
        <v>8</v>
      </c>
      <c r="G34" s="7" t="str">
        <f>TEXT(E25,"0.00")&amp;" - "&amp;"( "&amp;TEXT(E32,"0.0")&amp;" * "&amp;TEXT(E28/100,"0.00")&amp;" )"</f>
        <v>212.57 - ( 24.8 * 0.06 )</v>
      </c>
      <c r="H34" s="7"/>
      <c r="I34" s="7"/>
      <c r="J34" s="8"/>
    </row>
    <row r="35" spans="2:13" x14ac:dyDescent="0.15">
      <c r="B35" s="5"/>
      <c r="C35" s="7"/>
      <c r="D35" s="7"/>
      <c r="E35" s="7"/>
      <c r="F35" s="7"/>
      <c r="G35" s="7"/>
      <c r="H35" s="7"/>
      <c r="I35" s="7"/>
      <c r="J35" s="8"/>
    </row>
    <row r="36" spans="2:13" x14ac:dyDescent="0.15">
      <c r="B36" s="5"/>
      <c r="C36" s="7" t="str">
        <f>"ダム高"&amp;" ("&amp;C24&amp;")"&amp;" ≒"</f>
        <v>ダム高 (No.13) ≒</v>
      </c>
      <c r="D36" s="7"/>
      <c r="E36" s="14">
        <f>INT((M36+0.499)/0.5)*0.5</f>
        <v>6.5</v>
      </c>
      <c r="F36" s="7" t="s">
        <v>8</v>
      </c>
      <c r="G36" s="7" t="str">
        <f>TEXT(M36,"0.00")&amp;" = "&amp;TEXT(E34,"0.00")&amp;" - "&amp;TEXT(E24,"0.00")&amp;" + "&amp;TEXT(E30,"0.00")</f>
        <v>6.39 = 211.08 - 206.69 + 2.00</v>
      </c>
      <c r="H36" s="7"/>
      <c r="I36" s="7"/>
      <c r="J36" s="8"/>
      <c r="M36" s="1">
        <f>E34-E24+E30</f>
        <v>6.3899999999999864</v>
      </c>
    </row>
    <row r="37" spans="2:13" x14ac:dyDescent="0.15">
      <c r="B37" s="10"/>
      <c r="C37" s="11"/>
      <c r="D37" s="11"/>
      <c r="E37" s="11"/>
      <c r="F37" s="11"/>
      <c r="G37" s="11"/>
      <c r="H37" s="11"/>
      <c r="I37" s="11"/>
      <c r="J37" s="12"/>
    </row>
    <row r="40" spans="2:13" x14ac:dyDescent="0.15">
      <c r="B40" s="2"/>
      <c r="C40" s="3"/>
      <c r="D40" s="3"/>
      <c r="E40" s="3"/>
      <c r="F40" s="3"/>
      <c r="G40" s="3"/>
      <c r="H40" s="3"/>
      <c r="I40" s="3"/>
      <c r="J40" s="4"/>
    </row>
    <row r="41" spans="2:13" x14ac:dyDescent="0.15">
      <c r="B41" s="5"/>
      <c r="C41" s="6" t="s">
        <v>2</v>
      </c>
      <c r="D41" s="6" t="s">
        <v>3</v>
      </c>
      <c r="E41" s="6" t="s">
        <v>4</v>
      </c>
      <c r="F41" s="7"/>
      <c r="G41" s="7"/>
      <c r="H41" s="7"/>
      <c r="I41" s="7"/>
      <c r="J41" s="8"/>
    </row>
    <row r="42" spans="2:13" x14ac:dyDescent="0.15">
      <c r="B42" s="5"/>
      <c r="C42" s="9" t="s">
        <v>12</v>
      </c>
      <c r="D42" s="9">
        <v>254.4</v>
      </c>
      <c r="E42" s="9">
        <v>223.99</v>
      </c>
      <c r="F42" s="7"/>
      <c r="G42" s="7"/>
      <c r="H42" s="7"/>
      <c r="I42" s="7"/>
      <c r="J42" s="8"/>
    </row>
    <row r="43" spans="2:13" x14ac:dyDescent="0.15">
      <c r="B43" s="5"/>
      <c r="C43" s="9" t="s">
        <v>13</v>
      </c>
      <c r="D43" s="9">
        <v>287</v>
      </c>
      <c r="E43" s="9">
        <v>230.31</v>
      </c>
      <c r="F43" s="7"/>
      <c r="G43" s="7" t="s">
        <v>9</v>
      </c>
      <c r="H43" s="7"/>
      <c r="I43" s="7"/>
      <c r="J43" s="8"/>
    </row>
    <row r="44" spans="2:13" x14ac:dyDescent="0.15">
      <c r="B44" s="5"/>
      <c r="C44" s="7"/>
      <c r="D44" s="7"/>
      <c r="E44" s="7"/>
      <c r="F44" s="7"/>
      <c r="G44" s="7"/>
      <c r="H44" s="7"/>
      <c r="I44" s="7"/>
      <c r="J44" s="8"/>
    </row>
    <row r="45" spans="2:13" x14ac:dyDescent="0.15">
      <c r="B45" s="5"/>
      <c r="C45" s="7"/>
      <c r="D45" s="7"/>
      <c r="E45" s="7"/>
      <c r="F45" s="7"/>
      <c r="G45" s="7"/>
      <c r="H45" s="7"/>
      <c r="I45" s="7"/>
      <c r="J45" s="8"/>
    </row>
    <row r="46" spans="2:13" x14ac:dyDescent="0.15">
      <c r="B46" s="5"/>
      <c r="C46" s="7" t="s">
        <v>16</v>
      </c>
      <c r="D46" s="7"/>
      <c r="E46" s="9">
        <v>6</v>
      </c>
      <c r="F46" s="7" t="s">
        <v>5</v>
      </c>
      <c r="G46" s="7"/>
      <c r="H46" s="7"/>
      <c r="I46" s="7"/>
      <c r="J46" s="8"/>
    </row>
    <row r="47" spans="2:13" x14ac:dyDescent="0.15">
      <c r="B47" s="5"/>
      <c r="C47" s="7"/>
      <c r="D47" s="7"/>
      <c r="E47" s="7"/>
      <c r="F47" s="7"/>
      <c r="G47" s="7"/>
      <c r="H47" s="7"/>
      <c r="I47" s="7"/>
      <c r="J47" s="8"/>
    </row>
    <row r="48" spans="2:13" x14ac:dyDescent="0.15">
      <c r="B48" s="5"/>
      <c r="C48" s="7" t="s">
        <v>6</v>
      </c>
      <c r="D48" s="7"/>
      <c r="E48" s="13">
        <v>2</v>
      </c>
      <c r="F48" s="7" t="s">
        <v>7</v>
      </c>
      <c r="G48" s="7" t="s">
        <v>10</v>
      </c>
      <c r="H48" s="7"/>
      <c r="I48" s="7"/>
      <c r="J48" s="8"/>
    </row>
    <row r="49" spans="2:13" x14ac:dyDescent="0.15">
      <c r="B49" s="5"/>
      <c r="C49" s="7"/>
      <c r="D49" s="7"/>
      <c r="E49" s="7"/>
      <c r="F49" s="7"/>
      <c r="G49" s="7"/>
      <c r="H49" s="7"/>
      <c r="I49" s="7"/>
      <c r="J49" s="8"/>
    </row>
    <row r="50" spans="2:13" x14ac:dyDescent="0.15">
      <c r="B50" s="5"/>
      <c r="C50" s="7" t="s">
        <v>17</v>
      </c>
      <c r="D50" s="7"/>
      <c r="E50" s="14">
        <f>D43-D42</f>
        <v>32.599999999999994</v>
      </c>
      <c r="F50" s="7" t="s">
        <v>8</v>
      </c>
      <c r="G50" s="7" t="str">
        <f>TEXT(D43,"0.0")&amp;" - "&amp;TEXT(D42,"0.0")</f>
        <v>287.0 - 254.4</v>
      </c>
      <c r="H50" s="7"/>
      <c r="I50" s="7"/>
      <c r="J50" s="8"/>
    </row>
    <row r="51" spans="2:13" x14ac:dyDescent="0.15">
      <c r="B51" s="5"/>
      <c r="C51" s="7"/>
      <c r="D51" s="7"/>
      <c r="E51" s="7"/>
      <c r="F51" s="7"/>
      <c r="G51" s="7"/>
      <c r="H51" s="7"/>
      <c r="I51" s="7"/>
      <c r="J51" s="8"/>
    </row>
    <row r="52" spans="2:13" x14ac:dyDescent="0.15">
      <c r="B52" s="5"/>
      <c r="C52" s="7" t="s">
        <v>18</v>
      </c>
      <c r="D52" s="7"/>
      <c r="E52" s="15">
        <f>E43-ROUND(E50*E46*0.01,2)</f>
        <v>228.35</v>
      </c>
      <c r="F52" s="7" t="s">
        <v>8</v>
      </c>
      <c r="G52" s="7" t="str">
        <f>TEXT(E43,"0.00")&amp;" - "&amp;"( "&amp;TEXT(E50,"0.0")&amp;" * "&amp;TEXT(E46/100,"0.00")&amp;" )"</f>
        <v>230.31 - ( 32.6 * 0.06 )</v>
      </c>
      <c r="H52" s="7"/>
      <c r="I52" s="7"/>
      <c r="J52" s="8"/>
    </row>
    <row r="53" spans="2:13" x14ac:dyDescent="0.15">
      <c r="B53" s="5"/>
      <c r="C53" s="7"/>
      <c r="D53" s="7"/>
      <c r="E53" s="7"/>
      <c r="F53" s="7"/>
      <c r="G53" s="7"/>
      <c r="H53" s="7"/>
      <c r="I53" s="7"/>
      <c r="J53" s="8"/>
    </row>
    <row r="54" spans="2:13" x14ac:dyDescent="0.15">
      <c r="B54" s="5"/>
      <c r="C54" s="7" t="str">
        <f>"ダム高"&amp;" ("&amp;C42&amp;")"&amp;" ≒"</f>
        <v>ダム高 (No.27) ≒</v>
      </c>
      <c r="D54" s="7"/>
      <c r="E54" s="14">
        <f>INT((M54+0.499)/0.5)*0.5</f>
        <v>6.5</v>
      </c>
      <c r="F54" s="7" t="s">
        <v>8</v>
      </c>
      <c r="G54" s="7" t="str">
        <f>TEXT(M54,"0.00")&amp;" = "&amp;TEXT(E52,"0.00")&amp;" - "&amp;TEXT(E42,"0.00")&amp;" + "&amp;TEXT(E48,"0.00")</f>
        <v>6.36 = 228.35 - 223.99 + 2.00</v>
      </c>
      <c r="H54" s="7"/>
      <c r="I54" s="7"/>
      <c r="J54" s="8"/>
      <c r="M54" s="1">
        <f>E52-E42+E48</f>
        <v>6.3599999999999852</v>
      </c>
    </row>
    <row r="55" spans="2:13" x14ac:dyDescent="0.15">
      <c r="B55" s="10"/>
      <c r="C55" s="11"/>
      <c r="D55" s="11"/>
      <c r="E55" s="11"/>
      <c r="F55" s="11"/>
      <c r="G55" s="11"/>
      <c r="H55" s="11"/>
      <c r="I55" s="11"/>
      <c r="J55" s="1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tadano</dc:creator>
  <cp:lastModifiedBy>tadano</cp:lastModifiedBy>
  <cp:lastPrinted>2014-05-02T06:08:39Z</cp:lastPrinted>
  <dcterms:created xsi:type="dcterms:W3CDTF">2014-05-02T05:14:03Z</dcterms:created>
  <dcterms:modified xsi:type="dcterms:W3CDTF">2014-05-02T06:18:11Z</dcterms:modified>
</cp:coreProperties>
</file>